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esktop2\final ppt\hyperlink\"/>
    </mc:Choice>
  </mc:AlternateContent>
  <xr:revisionPtr revIDLastSave="0" documentId="10_ncr:8100000_{FB73FD1C-70EA-40B9-B10B-78C85511B75B}" xr6:coauthVersionLast="34" xr6:coauthVersionMax="34" xr10:uidLastSave="{00000000-0000-0000-0000-000000000000}"/>
  <bookViews>
    <workbookView xWindow="480" yWindow="105" windowWidth="14295" windowHeight="463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Sheet1!$A$1:$N$27</definedName>
  </definedNames>
  <calcPr calcId="162913"/>
</workbook>
</file>

<file path=xl/calcChain.xml><?xml version="1.0" encoding="utf-8"?>
<calcChain xmlns="http://schemas.openxmlformats.org/spreadsheetml/2006/main">
  <c r="N10" i="1" l="1"/>
  <c r="N17" i="1"/>
  <c r="N16" i="1"/>
  <c r="N11" i="1"/>
  <c r="N5" i="1"/>
  <c r="N6" i="1" s="1"/>
  <c r="M16" i="1"/>
  <c r="M17" i="1"/>
  <c r="M18" i="1"/>
  <c r="M19" i="1"/>
  <c r="M20" i="1"/>
  <c r="M15" i="1"/>
  <c r="M21" i="1" s="1"/>
  <c r="M8" i="1"/>
  <c r="M9" i="1"/>
  <c r="M10" i="1"/>
  <c r="M11" i="1"/>
  <c r="M13" i="1"/>
  <c r="M7" i="1"/>
  <c r="M14" i="1" s="1"/>
  <c r="M5" i="1"/>
  <c r="M6" i="1" s="1"/>
  <c r="L15" i="1"/>
  <c r="D7" i="1"/>
  <c r="N7" i="1" s="1"/>
  <c r="N14" i="1" s="1"/>
  <c r="D8" i="1"/>
  <c r="N8" i="1" s="1"/>
  <c r="D9" i="1"/>
  <c r="N9" i="1" s="1"/>
  <c r="D10" i="1"/>
  <c r="D11" i="1"/>
  <c r="D13" i="1"/>
  <c r="N13" i="1" s="1"/>
  <c r="D15" i="1"/>
  <c r="N15" i="1" s="1"/>
  <c r="D16" i="1"/>
  <c r="D17" i="1"/>
  <c r="D18" i="1"/>
  <c r="N18" i="1" s="1"/>
  <c r="D19" i="1"/>
  <c r="N19" i="1" s="1"/>
  <c r="D20" i="1"/>
  <c r="N20" i="1" s="1"/>
  <c r="D5" i="1"/>
  <c r="I16" i="1"/>
  <c r="I20" i="1"/>
  <c r="H16" i="1"/>
  <c r="H17" i="1"/>
  <c r="H18" i="1"/>
  <c r="H19" i="1"/>
  <c r="H20" i="1"/>
  <c r="H15" i="1"/>
  <c r="H21" i="1" s="1"/>
  <c r="G16" i="1"/>
  <c r="G17" i="1"/>
  <c r="I17" i="1" s="1"/>
  <c r="G18" i="1"/>
  <c r="I18" i="1" s="1"/>
  <c r="G19" i="1"/>
  <c r="I19" i="1" s="1"/>
  <c r="G20" i="1"/>
  <c r="G15" i="1"/>
  <c r="I8" i="1"/>
  <c r="I14" i="1" s="1"/>
  <c r="I10" i="1"/>
  <c r="I11" i="1"/>
  <c r="I12" i="1"/>
  <c r="I7" i="1"/>
  <c r="H8" i="1"/>
  <c r="H9" i="1"/>
  <c r="I9" i="1" s="1"/>
  <c r="H10" i="1"/>
  <c r="H11" i="1"/>
  <c r="H12" i="1"/>
  <c r="H13" i="1"/>
  <c r="I13" i="1" s="1"/>
  <c r="H7" i="1"/>
  <c r="L7" i="1"/>
  <c r="L5" i="1"/>
  <c r="H5" i="1"/>
  <c r="H6" i="1" s="1"/>
  <c r="G14" i="1"/>
  <c r="N21" i="1" l="1"/>
  <c r="I5" i="1"/>
  <c r="I6" i="1" s="1"/>
  <c r="G21" i="1"/>
  <c r="I15" i="1"/>
  <c r="I21" i="1" s="1"/>
  <c r="H14" i="1"/>
</calcChain>
</file>

<file path=xl/sharedStrings.xml><?xml version="1.0" encoding="utf-8"?>
<sst xmlns="http://schemas.openxmlformats.org/spreadsheetml/2006/main" count="48" uniqueCount="34">
  <si>
    <t xml:space="preserve"> </t>
  </si>
  <si>
    <t>(Qty in Qtl)</t>
  </si>
  <si>
    <t>Year</t>
  </si>
  <si>
    <t>Crop</t>
  </si>
  <si>
    <t>No of Village</t>
  </si>
  <si>
    <t>2016-17</t>
  </si>
  <si>
    <t>Paddy</t>
  </si>
  <si>
    <t>TOTAL</t>
  </si>
  <si>
    <t>2017-18</t>
  </si>
  <si>
    <t>Mustard</t>
  </si>
  <si>
    <t>Summer Paddy</t>
  </si>
  <si>
    <t>B/Gram</t>
  </si>
  <si>
    <t>Dhaincha</t>
  </si>
  <si>
    <t>Ranjit sub-1</t>
  </si>
  <si>
    <t>2018-19</t>
  </si>
  <si>
    <t>Lentil</t>
  </si>
  <si>
    <t>Boro Paddy</t>
  </si>
  <si>
    <t>Qty Seeds in Qtl</t>
  </si>
  <si>
    <t>Rate/Qtl</t>
  </si>
  <si>
    <t>Fund Received from GOI</t>
  </si>
  <si>
    <t>Seed Cost</t>
  </si>
  <si>
    <t>Training Cost</t>
  </si>
  <si>
    <t>Total Cost</t>
  </si>
  <si>
    <t>ASC share</t>
  </si>
  <si>
    <t>Total</t>
  </si>
  <si>
    <t>N.B.: Fund utilised during 2016-17 includes unspent balance of previous year.</t>
  </si>
  <si>
    <t xml:space="preserve">           Fund utilised during 2018-19 includes 179.84 lakhs for non aspirational district the fund of which is yet to receive fro GOI.</t>
  </si>
  <si>
    <t>Area covered in Ha</t>
  </si>
  <si>
    <t>Farmers involved</t>
  </si>
  <si>
    <t xml:space="preserve">           Farmers involved General -45%, ST-35% and SC-20%</t>
  </si>
  <si>
    <t>Estimated Production(Qtl)</t>
  </si>
  <si>
    <t>DETAILS OF SEED VILLAGE SCHEME UNDERTAKEN BY ASC LTD. ALONG WITH PRODUCTION AND FARMERS INVOLVED</t>
  </si>
  <si>
    <t xml:space="preserve">           Rs. 1778.00 released by GOI for seed village scheme 2019-20 but amount entered in Assam Govt exchaquer, yet to be</t>
  </si>
  <si>
    <t xml:space="preserve">           released by the Director of Agril. Assam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</si>
</sst>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vertical="top"/>
    </xf>
    <xf numFmtId="0" fontId="0" fillId="0" borderId="2" xfId="0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right"/>
    </xf>
    <xf numFmtId="0" fontId="1" fillId="0" borderId="1" xfId="0" applyFont="1" applyBorder="1"/>
    <xf numFmtId="0" fontId="0" fillId="0" borderId="1" xfId="0" applyBorder="1" applyAlignment="1"/>
    <xf numFmtId="0" fontId="0" fillId="0" borderId="1" xfId="0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4" xfId="0" applyBorder="1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right" vertical="top"/>
    </xf>
    <xf numFmtId="1" fontId="1" fillId="0" borderId="1" xfId="0" applyNumberFormat="1" applyFont="1" applyBorder="1" applyAlignment="1">
      <alignment horizontal="right"/>
    </xf>
    <xf numFmtId="0" fontId="0" fillId="0" borderId="0" xfId="0" applyAlignment="1"/>
    <xf numFmtId="1" fontId="0" fillId="0" borderId="0" xfId="0" applyNumberFormat="1"/>
    <xf numFmtId="0" fontId="0" fillId="0" borderId="0" xfId="0" applyFill="1" applyBorder="1"/>
    <xf numFmtId="0" fontId="1" fillId="0" borderId="1" xfId="0" applyFont="1" applyBorder="1" applyAlignment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view="pageBreakPreview" zoomScale="60" zoomScaleNormal="100" workbookViewId="0">
      <selection sqref="A1:N28"/>
    </sheetView>
  </sheetViews>
  <sheetFormatPr defaultRowHeight="15" x14ac:dyDescent="0.25"/>
  <cols>
    <col min="1" max="1" width="13.5703125" customWidth="1"/>
    <col min="2" max="2" width="13.7109375" customWidth="1"/>
    <col min="3" max="3" width="9.42578125" customWidth="1"/>
    <col min="4" max="4" width="11.42578125" style="1" customWidth="1"/>
    <col min="5" max="5" width="9.5703125" customWidth="1"/>
    <col min="6" max="6" width="11" customWidth="1"/>
    <col min="7" max="7" width="13" customWidth="1"/>
    <col min="8" max="9" width="13" style="1" customWidth="1"/>
    <col min="10" max="10" width="12.5703125" customWidth="1"/>
    <col min="11" max="11" width="10.42578125" customWidth="1"/>
    <col min="12" max="12" width="10" customWidth="1"/>
    <col min="13" max="13" width="12" customWidth="1"/>
    <col min="14" max="14" width="15" customWidth="1"/>
  </cols>
  <sheetData>
    <row r="1" spans="1:14" x14ac:dyDescent="0.25">
      <c r="A1" s="38" t="s">
        <v>31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4" x14ac:dyDescent="0.25">
      <c r="A2" s="43" t="s">
        <v>0</v>
      </c>
      <c r="B2" s="44"/>
      <c r="C2" s="2"/>
      <c r="D2" s="15"/>
      <c r="E2" s="45" t="s">
        <v>1</v>
      </c>
      <c r="F2" s="45"/>
      <c r="G2" s="45"/>
      <c r="H2" s="14"/>
      <c r="I2" s="14"/>
      <c r="J2" s="1"/>
    </row>
    <row r="3" spans="1:14" x14ac:dyDescent="0.25">
      <c r="A3" s="34" t="s">
        <v>2</v>
      </c>
      <c r="B3" s="34" t="s">
        <v>3</v>
      </c>
      <c r="C3" s="34" t="s">
        <v>4</v>
      </c>
      <c r="D3" s="36" t="s">
        <v>27</v>
      </c>
      <c r="E3" s="34" t="s">
        <v>17</v>
      </c>
      <c r="F3" s="34" t="s">
        <v>18</v>
      </c>
      <c r="G3" s="34" t="s">
        <v>20</v>
      </c>
      <c r="H3" s="28" t="s">
        <v>21</v>
      </c>
      <c r="I3" s="28" t="s">
        <v>22</v>
      </c>
      <c r="J3" s="40" t="s">
        <v>19</v>
      </c>
      <c r="K3" s="42" t="s">
        <v>23</v>
      </c>
      <c r="L3" s="42" t="s">
        <v>24</v>
      </c>
      <c r="M3" s="25" t="s">
        <v>28</v>
      </c>
      <c r="N3" s="26" t="s">
        <v>30</v>
      </c>
    </row>
    <row r="4" spans="1:14" s="1" customFormat="1" x14ac:dyDescent="0.25">
      <c r="A4" s="35"/>
      <c r="B4" s="35"/>
      <c r="C4" s="35"/>
      <c r="D4" s="37"/>
      <c r="E4" s="35"/>
      <c r="F4" s="35"/>
      <c r="G4" s="35"/>
      <c r="H4" s="30"/>
      <c r="I4" s="30"/>
      <c r="J4" s="41"/>
      <c r="K4" s="42"/>
      <c r="L4" s="42"/>
      <c r="M4" s="25"/>
      <c r="N4" s="27"/>
    </row>
    <row r="5" spans="1:14" x14ac:dyDescent="0.25">
      <c r="A5" s="3" t="s">
        <v>5</v>
      </c>
      <c r="B5" s="3" t="s">
        <v>6</v>
      </c>
      <c r="C5" s="9">
        <v>1943</v>
      </c>
      <c r="D5" s="17">
        <f>15*C5</f>
        <v>29145</v>
      </c>
      <c r="E5" s="9">
        <v>23316</v>
      </c>
      <c r="F5" s="9">
        <v>3800</v>
      </c>
      <c r="G5" s="3">
        <v>88600800</v>
      </c>
      <c r="H5" s="3">
        <f>15000*C5</f>
        <v>29145000</v>
      </c>
      <c r="I5" s="3">
        <f>G5+H5</f>
        <v>117745800</v>
      </c>
      <c r="J5" s="40">
        <v>90000000</v>
      </c>
      <c r="K5" s="39">
        <v>9000000</v>
      </c>
      <c r="L5" s="39">
        <f>J5+K5</f>
        <v>99000000</v>
      </c>
      <c r="M5" s="9">
        <f>C5*150</f>
        <v>291450</v>
      </c>
      <c r="N5" s="3">
        <f>40*D5</f>
        <v>1165800</v>
      </c>
    </row>
    <row r="6" spans="1:14" x14ac:dyDescent="0.25">
      <c r="A6" s="5" t="s">
        <v>7</v>
      </c>
      <c r="B6" s="3"/>
      <c r="C6" s="9"/>
      <c r="D6" s="17" t="s">
        <v>0</v>
      </c>
      <c r="E6" s="9"/>
      <c r="F6" s="9"/>
      <c r="G6" s="8">
        <v>88600800</v>
      </c>
      <c r="H6" s="8">
        <f>H5</f>
        <v>29145000</v>
      </c>
      <c r="I6" s="8">
        <f>I5</f>
        <v>117745800</v>
      </c>
      <c r="J6" s="41"/>
      <c r="K6" s="39"/>
      <c r="L6" s="39"/>
      <c r="M6" s="23">
        <f>M5</f>
        <v>291450</v>
      </c>
      <c r="N6" s="8">
        <f>N5</f>
        <v>1165800</v>
      </c>
    </row>
    <row r="7" spans="1:14" x14ac:dyDescent="0.25">
      <c r="A7" s="28" t="s">
        <v>8</v>
      </c>
      <c r="B7" s="3" t="s">
        <v>9</v>
      </c>
      <c r="C7" s="3">
        <v>1500</v>
      </c>
      <c r="D7" s="17">
        <f t="shared" ref="D7:D20" si="0">15*C7</f>
        <v>22500</v>
      </c>
      <c r="E7" s="3">
        <v>5417.4</v>
      </c>
      <c r="F7" s="3">
        <v>6534</v>
      </c>
      <c r="G7" s="18">
        <v>35397291.599999994</v>
      </c>
      <c r="H7" s="18">
        <f>15000*C7</f>
        <v>22500000</v>
      </c>
      <c r="I7" s="18">
        <f>G7+H7</f>
        <v>57897291.599999994</v>
      </c>
      <c r="J7" s="31">
        <v>131275000</v>
      </c>
      <c r="K7" s="39">
        <v>13127500</v>
      </c>
      <c r="L7" s="39">
        <f>J7+K7</f>
        <v>144402500</v>
      </c>
      <c r="M7" s="9">
        <f>C7*150</f>
        <v>225000</v>
      </c>
      <c r="N7" s="3">
        <f>10*D7</f>
        <v>225000</v>
      </c>
    </row>
    <row r="8" spans="1:14" ht="30" x14ac:dyDescent="0.25">
      <c r="A8" s="29"/>
      <c r="B8" s="6" t="s">
        <v>10</v>
      </c>
      <c r="C8" s="4">
        <v>215</v>
      </c>
      <c r="D8" s="24">
        <f t="shared" si="0"/>
        <v>3225</v>
      </c>
      <c r="E8" s="4">
        <v>2580</v>
      </c>
      <c r="F8" s="4">
        <v>3800</v>
      </c>
      <c r="G8" s="10">
        <v>9804000</v>
      </c>
      <c r="H8" s="18">
        <f t="shared" ref="H8:H13" si="1">15000*C8</f>
        <v>3225000</v>
      </c>
      <c r="I8" s="18">
        <f t="shared" ref="I8:I13" si="2">G8+H8</f>
        <v>13029000</v>
      </c>
      <c r="J8" s="32"/>
      <c r="K8" s="39"/>
      <c r="L8" s="39"/>
      <c r="M8" s="4">
        <f t="shared" ref="M8:M13" si="3">C8*150</f>
        <v>32250</v>
      </c>
      <c r="N8" s="4">
        <f>40*D8</f>
        <v>129000</v>
      </c>
    </row>
    <row r="9" spans="1:14" x14ac:dyDescent="0.25">
      <c r="A9" s="29"/>
      <c r="B9" s="3" t="s">
        <v>11</v>
      </c>
      <c r="C9" s="3">
        <v>130</v>
      </c>
      <c r="D9" s="17">
        <f t="shared" si="0"/>
        <v>1950</v>
      </c>
      <c r="E9" s="3">
        <v>1029.5999999999999</v>
      </c>
      <c r="F9" s="3">
        <v>16000</v>
      </c>
      <c r="G9" s="10">
        <v>16473599.999999998</v>
      </c>
      <c r="H9" s="18">
        <f t="shared" si="1"/>
        <v>1950000</v>
      </c>
      <c r="I9" s="18">
        <f t="shared" si="2"/>
        <v>18423600</v>
      </c>
      <c r="J9" s="32"/>
      <c r="K9" s="39"/>
      <c r="L9" s="39"/>
      <c r="M9" s="9">
        <f t="shared" si="3"/>
        <v>19500</v>
      </c>
      <c r="N9" s="3">
        <f>10*D9</f>
        <v>19500</v>
      </c>
    </row>
    <row r="10" spans="1:14" x14ac:dyDescent="0.25">
      <c r="A10" s="29"/>
      <c r="B10" s="3" t="s">
        <v>12</v>
      </c>
      <c r="C10" s="3">
        <v>180</v>
      </c>
      <c r="D10" s="17">
        <f t="shared" si="0"/>
        <v>2700</v>
      </c>
      <c r="E10" s="3">
        <v>1620</v>
      </c>
      <c r="F10" s="3">
        <v>7106</v>
      </c>
      <c r="G10" s="10">
        <v>11511720</v>
      </c>
      <c r="H10" s="18">
        <f t="shared" si="1"/>
        <v>2700000</v>
      </c>
      <c r="I10" s="18">
        <f t="shared" si="2"/>
        <v>14211720</v>
      </c>
      <c r="J10" s="32"/>
      <c r="K10" s="39"/>
      <c r="L10" s="39"/>
      <c r="M10" s="9">
        <f t="shared" si="3"/>
        <v>27000</v>
      </c>
      <c r="N10" s="3">
        <f>15*D10</f>
        <v>40500</v>
      </c>
    </row>
    <row r="11" spans="1:14" x14ac:dyDescent="0.25">
      <c r="A11" s="29"/>
      <c r="B11" s="4" t="s">
        <v>6</v>
      </c>
      <c r="C11" s="3">
        <v>587</v>
      </c>
      <c r="D11" s="17">
        <f t="shared" si="0"/>
        <v>8805</v>
      </c>
      <c r="E11" s="3">
        <v>2496</v>
      </c>
      <c r="F11" s="3">
        <v>4300</v>
      </c>
      <c r="G11" s="7">
        <v>10732800</v>
      </c>
      <c r="H11" s="18">
        <f t="shared" si="1"/>
        <v>8805000</v>
      </c>
      <c r="I11" s="18">
        <f t="shared" si="2"/>
        <v>19537800</v>
      </c>
      <c r="J11" s="32"/>
      <c r="K11" s="39"/>
      <c r="L11" s="39"/>
      <c r="M11" s="9">
        <f t="shared" si="3"/>
        <v>88050</v>
      </c>
      <c r="N11" s="3">
        <f>40*D11</f>
        <v>352200</v>
      </c>
    </row>
    <row r="12" spans="1:14" x14ac:dyDescent="0.25">
      <c r="A12" s="29"/>
      <c r="B12" s="4" t="s">
        <v>13</v>
      </c>
      <c r="C12" s="3"/>
      <c r="D12" s="17" t="s">
        <v>0</v>
      </c>
      <c r="E12" s="3">
        <v>1026</v>
      </c>
      <c r="F12" s="3">
        <v>5000</v>
      </c>
      <c r="G12" s="7">
        <v>5130000</v>
      </c>
      <c r="H12" s="18">
        <f t="shared" si="1"/>
        <v>0</v>
      </c>
      <c r="I12" s="18">
        <f t="shared" si="2"/>
        <v>5130000</v>
      </c>
      <c r="J12" s="32"/>
      <c r="K12" s="39"/>
      <c r="L12" s="39"/>
      <c r="M12" s="9" t="s">
        <v>0</v>
      </c>
      <c r="N12" s="3"/>
    </row>
    <row r="13" spans="1:14" x14ac:dyDescent="0.25">
      <c r="A13" s="30"/>
      <c r="B13" s="4" t="s">
        <v>6</v>
      </c>
      <c r="C13" s="3">
        <v>346</v>
      </c>
      <c r="D13" s="17">
        <f t="shared" si="0"/>
        <v>5190</v>
      </c>
      <c r="E13" s="3">
        <v>2076</v>
      </c>
      <c r="F13" s="3">
        <v>4078</v>
      </c>
      <c r="G13" s="7">
        <v>8465928</v>
      </c>
      <c r="H13" s="18">
        <f t="shared" si="1"/>
        <v>5190000</v>
      </c>
      <c r="I13" s="18">
        <f t="shared" si="2"/>
        <v>13655928</v>
      </c>
      <c r="J13" s="32"/>
      <c r="K13" s="39"/>
      <c r="L13" s="39"/>
      <c r="M13" s="9">
        <f t="shared" si="3"/>
        <v>51900</v>
      </c>
      <c r="N13" s="3">
        <f>40*D13</f>
        <v>207600</v>
      </c>
    </row>
    <row r="14" spans="1:14" x14ac:dyDescent="0.25">
      <c r="A14" s="5" t="s">
        <v>7</v>
      </c>
      <c r="B14" s="3"/>
      <c r="C14" s="3"/>
      <c r="D14" s="17" t="s">
        <v>0</v>
      </c>
      <c r="E14" s="3"/>
      <c r="F14" s="3"/>
      <c r="G14" s="19">
        <f>SUM(G7:G13)</f>
        <v>97515339.599999994</v>
      </c>
      <c r="H14" s="19">
        <f>SUM(H7:H13)</f>
        <v>44370000</v>
      </c>
      <c r="I14" s="19">
        <f>SUM(I7:I13)</f>
        <v>141885339.59999999</v>
      </c>
      <c r="J14" s="33"/>
      <c r="K14" s="39"/>
      <c r="L14" s="39"/>
      <c r="M14" s="23">
        <f>SUM(M7:M13)</f>
        <v>443700</v>
      </c>
      <c r="N14" s="23">
        <f>SUM(N7:N13)</f>
        <v>973800</v>
      </c>
    </row>
    <row r="15" spans="1:14" x14ac:dyDescent="0.25">
      <c r="A15" s="28" t="s">
        <v>14</v>
      </c>
      <c r="B15" s="3" t="s">
        <v>6</v>
      </c>
      <c r="C15" s="3">
        <v>1475</v>
      </c>
      <c r="D15" s="17">
        <f t="shared" si="0"/>
        <v>22125</v>
      </c>
      <c r="E15" s="3">
        <v>8850</v>
      </c>
      <c r="F15" s="3">
        <v>4078</v>
      </c>
      <c r="G15" s="12">
        <f>E15*F15</f>
        <v>36090300</v>
      </c>
      <c r="H15" s="12">
        <f>15000*C15</f>
        <v>22125000</v>
      </c>
      <c r="I15" s="12">
        <f>G15+H15</f>
        <v>58215300</v>
      </c>
      <c r="J15" s="31">
        <v>127677000</v>
      </c>
      <c r="K15" s="39">
        <v>12767700</v>
      </c>
      <c r="L15" s="39">
        <f>J15+K15</f>
        <v>140444700</v>
      </c>
      <c r="M15" s="9">
        <f>C15*150</f>
        <v>221250</v>
      </c>
      <c r="N15" s="3">
        <f>40*D15</f>
        <v>885000</v>
      </c>
    </row>
    <row r="16" spans="1:14" x14ac:dyDescent="0.25">
      <c r="A16" s="29"/>
      <c r="B16" s="3" t="s">
        <v>11</v>
      </c>
      <c r="C16" s="3">
        <v>450</v>
      </c>
      <c r="D16" s="17">
        <f t="shared" si="0"/>
        <v>6750</v>
      </c>
      <c r="E16" s="3">
        <v>3564</v>
      </c>
      <c r="F16" s="3">
        <v>15000</v>
      </c>
      <c r="G16" s="12">
        <f t="shared" ref="G16:G20" si="4">E16*F16</f>
        <v>53460000</v>
      </c>
      <c r="H16" s="12">
        <f t="shared" ref="H16:H20" si="5">15000*C16</f>
        <v>6750000</v>
      </c>
      <c r="I16" s="12">
        <f t="shared" ref="I16:I20" si="6">G16+H16</f>
        <v>60210000</v>
      </c>
      <c r="J16" s="32"/>
      <c r="K16" s="39"/>
      <c r="L16" s="39"/>
      <c r="M16" s="9">
        <f t="shared" ref="M16:M20" si="7">C16*150</f>
        <v>67500</v>
      </c>
      <c r="N16" s="3">
        <f>10*D16</f>
        <v>67500</v>
      </c>
    </row>
    <row r="17" spans="1:14" s="1" customFormat="1" x14ac:dyDescent="0.25">
      <c r="A17" s="13"/>
      <c r="B17" s="3" t="s">
        <v>9</v>
      </c>
      <c r="C17" s="3">
        <v>44</v>
      </c>
      <c r="D17" s="17">
        <f t="shared" si="0"/>
        <v>660</v>
      </c>
      <c r="E17" s="3">
        <v>79.2</v>
      </c>
      <c r="F17" s="3">
        <v>6534</v>
      </c>
      <c r="G17" s="12">
        <f t="shared" si="4"/>
        <v>517492.80000000005</v>
      </c>
      <c r="H17" s="12">
        <f t="shared" si="5"/>
        <v>660000</v>
      </c>
      <c r="I17" s="12">
        <f t="shared" si="6"/>
        <v>1177492.8</v>
      </c>
      <c r="J17" s="32"/>
      <c r="K17" s="39"/>
      <c r="L17" s="39"/>
      <c r="M17" s="9">
        <f t="shared" si="7"/>
        <v>6600</v>
      </c>
      <c r="N17" s="3">
        <f>10*D17</f>
        <v>6600</v>
      </c>
    </row>
    <row r="18" spans="1:14" s="1" customFormat="1" x14ac:dyDescent="0.25">
      <c r="A18" s="13"/>
      <c r="B18" s="3" t="s">
        <v>15</v>
      </c>
      <c r="C18" s="3">
        <v>146</v>
      </c>
      <c r="D18" s="17">
        <f t="shared" si="0"/>
        <v>2190</v>
      </c>
      <c r="E18" s="3">
        <v>578.16</v>
      </c>
      <c r="F18" s="3">
        <v>12870</v>
      </c>
      <c r="G18" s="12">
        <f t="shared" si="4"/>
        <v>7440919.1999999993</v>
      </c>
      <c r="H18" s="12">
        <f t="shared" si="5"/>
        <v>2190000</v>
      </c>
      <c r="I18" s="12">
        <f t="shared" si="6"/>
        <v>9630919.1999999993</v>
      </c>
      <c r="J18" s="32"/>
      <c r="K18" s="39"/>
      <c r="L18" s="39"/>
      <c r="M18" s="9">
        <f t="shared" si="7"/>
        <v>21900</v>
      </c>
      <c r="N18" s="3">
        <f>8*D18</f>
        <v>17520</v>
      </c>
    </row>
    <row r="19" spans="1:14" s="1" customFormat="1" x14ac:dyDescent="0.25">
      <c r="A19" s="13"/>
      <c r="B19" s="3" t="s">
        <v>12</v>
      </c>
      <c r="C19" s="3">
        <v>400</v>
      </c>
      <c r="D19" s="17">
        <f t="shared" si="0"/>
        <v>6000</v>
      </c>
      <c r="E19" s="3">
        <v>1800</v>
      </c>
      <c r="F19" s="3">
        <v>7106</v>
      </c>
      <c r="G19" s="12">
        <f t="shared" si="4"/>
        <v>12790800</v>
      </c>
      <c r="H19" s="12">
        <f t="shared" si="5"/>
        <v>6000000</v>
      </c>
      <c r="I19" s="12">
        <f t="shared" si="6"/>
        <v>18790800</v>
      </c>
      <c r="J19" s="32"/>
      <c r="K19" s="39"/>
      <c r="L19" s="39"/>
      <c r="M19" s="9">
        <f t="shared" si="7"/>
        <v>60000</v>
      </c>
      <c r="N19" s="3">
        <f>15*D19</f>
        <v>90000</v>
      </c>
    </row>
    <row r="20" spans="1:14" s="1" customFormat="1" x14ac:dyDescent="0.25">
      <c r="A20" s="13"/>
      <c r="B20" s="3" t="s">
        <v>16</v>
      </c>
      <c r="C20" s="3">
        <v>320</v>
      </c>
      <c r="D20" s="17">
        <f t="shared" si="0"/>
        <v>4800</v>
      </c>
      <c r="E20" s="3">
        <v>1920</v>
      </c>
      <c r="F20" s="3">
        <v>4078</v>
      </c>
      <c r="G20" s="12">
        <f t="shared" si="4"/>
        <v>7829760</v>
      </c>
      <c r="H20" s="12">
        <f t="shared" si="5"/>
        <v>4800000</v>
      </c>
      <c r="I20" s="12">
        <f t="shared" si="6"/>
        <v>12629760</v>
      </c>
      <c r="J20" s="32"/>
      <c r="K20" s="39"/>
      <c r="L20" s="39"/>
      <c r="M20" s="9">
        <f t="shared" si="7"/>
        <v>48000</v>
      </c>
      <c r="N20" s="3">
        <f>40*D20</f>
        <v>192000</v>
      </c>
    </row>
    <row r="21" spans="1:14" x14ac:dyDescent="0.25">
      <c r="A21" s="3" t="s">
        <v>7</v>
      </c>
      <c r="B21" s="3"/>
      <c r="C21" s="3"/>
      <c r="D21" s="3"/>
      <c r="E21" s="3"/>
      <c r="F21" s="3"/>
      <c r="G21" s="11">
        <f>SUM(G15:G20)</f>
        <v>118129272</v>
      </c>
      <c r="H21" s="11">
        <f>SUM(H15:H20)</f>
        <v>42525000</v>
      </c>
      <c r="I21" s="11">
        <f>SUM(I15:I20)</f>
        <v>160654272</v>
      </c>
      <c r="J21" s="33"/>
      <c r="K21" s="39"/>
      <c r="L21" s="39"/>
      <c r="M21" s="23">
        <f>SUM(M15:M20)</f>
        <v>425250</v>
      </c>
      <c r="N21" s="23">
        <f>SUM(N15:N20)</f>
        <v>1258620</v>
      </c>
    </row>
    <row r="22" spans="1:14" x14ac:dyDescent="0.25">
      <c r="L22" s="20"/>
    </row>
    <row r="23" spans="1:14" x14ac:dyDescent="0.25">
      <c r="A23" s="16" t="s">
        <v>25</v>
      </c>
      <c r="B23" s="16"/>
      <c r="C23" s="16"/>
      <c r="D23" s="16"/>
      <c r="E23" s="16"/>
      <c r="F23" s="16"/>
    </row>
    <row r="24" spans="1:14" x14ac:dyDescent="0.25">
      <c r="A24" s="1" t="s">
        <v>26</v>
      </c>
    </row>
    <row r="25" spans="1:14" x14ac:dyDescent="0.25">
      <c r="A25" s="22" t="s">
        <v>29</v>
      </c>
    </row>
    <row r="26" spans="1:14" x14ac:dyDescent="0.25">
      <c r="A26" s="22" t="s">
        <v>32</v>
      </c>
    </row>
    <row r="27" spans="1:14" x14ac:dyDescent="0.25">
      <c r="A27" s="22" t="s">
        <v>33</v>
      </c>
    </row>
    <row r="29" spans="1:14" x14ac:dyDescent="0.25">
      <c r="I29" s="21" t="s">
        <v>0</v>
      </c>
    </row>
    <row r="30" spans="1:14" x14ac:dyDescent="0.25">
      <c r="L30" s="1" t="s">
        <v>0</v>
      </c>
    </row>
  </sheetData>
  <mergeCells count="28">
    <mergeCell ref="A1:L1"/>
    <mergeCell ref="K7:K14"/>
    <mergeCell ref="L7:L14"/>
    <mergeCell ref="K15:K21"/>
    <mergeCell ref="H3:H4"/>
    <mergeCell ref="I3:I4"/>
    <mergeCell ref="L15:L21"/>
    <mergeCell ref="J3:J4"/>
    <mergeCell ref="K3:K4"/>
    <mergeCell ref="L3:L4"/>
    <mergeCell ref="K5:K6"/>
    <mergeCell ref="L5:L6"/>
    <mergeCell ref="J5:J6"/>
    <mergeCell ref="A15:A16"/>
    <mergeCell ref="A2:B2"/>
    <mergeCell ref="E2:G2"/>
    <mergeCell ref="M3:M4"/>
    <mergeCell ref="N3:N4"/>
    <mergeCell ref="A7:A13"/>
    <mergeCell ref="J7:J14"/>
    <mergeCell ref="J15:J21"/>
    <mergeCell ref="A3:A4"/>
    <mergeCell ref="B3:B4"/>
    <mergeCell ref="C3:C4"/>
    <mergeCell ref="E3:E4"/>
    <mergeCell ref="F3:F4"/>
    <mergeCell ref="G3:G4"/>
    <mergeCell ref="D3:D4"/>
  </mergeCells>
  <pageMargins left="0.7" right="0.7" top="0.75" bottom="0.75" header="0.3" footer="0.3"/>
  <pageSetup paperSize="5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2019-09-17T06:28:35Z</cp:lastPrinted>
  <dcterms:created xsi:type="dcterms:W3CDTF">2018-09-20T08:08:22Z</dcterms:created>
  <dcterms:modified xsi:type="dcterms:W3CDTF">2019-09-17T06:55:46Z</dcterms:modified>
</cp:coreProperties>
</file>